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tombrewster/Dropbox/Sales Support/Edition 8 (2021)/Wave Calculator/"/>
    </mc:Choice>
  </mc:AlternateContent>
  <xr:revisionPtr revIDLastSave="0" documentId="13_ncr:1_{EDB48737-7A19-F841-94A7-3678AFCEF8D2}" xr6:coauthVersionLast="47" xr6:coauthVersionMax="47" xr10:uidLastSave="{00000000-0000-0000-0000-000000000000}"/>
  <bookViews>
    <workbookView xWindow="0" yWindow="500" windowWidth="29040" windowHeight="15840" activeTab="2" xr2:uid="{00000000-000D-0000-FFFF-FFFF00000000}"/>
  </bookViews>
  <sheets>
    <sheet name="Data" sheetId="1" state="hidden" r:id="rId1"/>
    <sheet name="Workings" sheetId="2" state="hidden" r:id="rId2"/>
    <sheet name="Input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  <c r="B22" i="2" s="1"/>
  <c r="B9" i="3"/>
  <c r="E9" i="3" s="1"/>
  <c r="C9" i="3" s="1"/>
  <c r="C6" i="3"/>
  <c r="D19" i="3"/>
  <c r="C19" i="3"/>
  <c r="D13" i="3"/>
  <c r="D11" i="3"/>
  <c r="C21" i="2"/>
  <c r="B21" i="2" s="1"/>
  <c r="E5" i="1"/>
  <c r="E6" i="1"/>
  <c r="E7" i="1"/>
  <c r="E8" i="1"/>
  <c r="E9" i="1"/>
  <c r="E10" i="1"/>
  <c r="E11" i="1"/>
  <c r="B5" i="1"/>
  <c r="B6" i="1"/>
  <c r="B7" i="1"/>
  <c r="B8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4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E8" i="3"/>
  <c r="C8" i="3" s="1"/>
  <c r="B23" i="2" l="1"/>
  <c r="B26" i="2" s="1"/>
  <c r="B24" i="2"/>
  <c r="B27" i="2"/>
  <c r="D21" i="2" l="1"/>
  <c r="C11" i="3"/>
  <c r="C10" i="3"/>
  <c r="C13" i="3" s="1"/>
  <c r="C14" i="3" l="1"/>
  <c r="C16" i="3" s="1"/>
  <c r="C17" i="3" s="1"/>
</calcChain>
</file>

<file path=xl/sharedStrings.xml><?xml version="1.0" encoding="utf-8"?>
<sst xmlns="http://schemas.openxmlformats.org/spreadsheetml/2006/main" count="53" uniqueCount="45">
  <si>
    <t>mm glider spacing</t>
  </si>
  <si>
    <t>No of gliders</t>
  </si>
  <si>
    <t>Track width</t>
  </si>
  <si>
    <t>Wave glider calculation for a Single curtain</t>
  </si>
  <si>
    <t>Track</t>
  </si>
  <si>
    <t>deduction</t>
  </si>
  <si>
    <t>Glider cord spacing</t>
  </si>
  <si>
    <t>Curtain hook spacing</t>
  </si>
  <si>
    <t>Factor</t>
  </si>
  <si>
    <t>(G-1)*P +G+10</t>
  </si>
  <si>
    <t>G =number of gliders</t>
  </si>
  <si>
    <t>P= Factor</t>
  </si>
  <si>
    <t>Pair or single</t>
  </si>
  <si>
    <t>Calculated number of pockets per curtain is</t>
  </si>
  <si>
    <t>If pair divide track width by 2 and then use this for no of gliders per curtain</t>
  </si>
  <si>
    <t>Workings</t>
  </si>
  <si>
    <t>Curtain width</t>
  </si>
  <si>
    <t>Number of gliders</t>
  </si>
  <si>
    <t>Number of gliders 60</t>
  </si>
  <si>
    <t>Number of gliders 80</t>
  </si>
  <si>
    <t>Deduction</t>
  </si>
  <si>
    <t>System</t>
  </si>
  <si>
    <t>Pair or single stack</t>
  </si>
  <si>
    <t>Calculated number of gliders per curtain is</t>
  </si>
  <si>
    <t>Click on yellow boxes to select or enter details</t>
  </si>
  <si>
    <t>pockets</t>
  </si>
  <si>
    <t>P</t>
  </si>
  <si>
    <t>Fabric per Curtain (flat width)</t>
  </si>
  <si>
    <t>Fabric Width</t>
  </si>
  <si>
    <t xml:space="preserve">Customer </t>
  </si>
  <si>
    <t>Order Ref</t>
  </si>
  <si>
    <t>Pole size</t>
  </si>
  <si>
    <t>Glider cord / hook spacing</t>
  </si>
  <si>
    <t>Actual widths per curtain</t>
  </si>
  <si>
    <t>Widths needed per curtain</t>
  </si>
  <si>
    <t>Eclipse</t>
  </si>
  <si>
    <t>inches</t>
  </si>
  <si>
    <t>Conversion:</t>
  </si>
  <si>
    <t>Metric</t>
  </si>
  <si>
    <t>cm</t>
  </si>
  <si>
    <t>Inches</t>
  </si>
  <si>
    <t>80mm 160mm                         (3 1/8" 6 5/16")</t>
  </si>
  <si>
    <t>60mm 120mm                         (2 3/8" 4 3/4")</t>
  </si>
  <si>
    <t>The Bradley Collection Wave Calculator - 2021</t>
  </si>
  <si>
    <t>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</si>
</sst>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i/>
      <sz val="18"/>
      <name val="Arial"/>
      <family val="2"/>
    </font>
    <font>
      <b/>
      <i/>
      <sz val="10"/>
      <name val="Arial"/>
      <family val="2"/>
    </font>
    <font>
      <sz val="10"/>
      <color rgb="FF333333"/>
      <name val="Verdana"/>
      <family val="2"/>
    </font>
    <font>
      <b/>
      <sz val="16"/>
      <color rgb="FFFF0000"/>
      <name val="Arial"/>
      <family val="2"/>
    </font>
    <font>
      <b/>
      <sz val="10"/>
      <color rgb="FFFF0000"/>
      <name val="Arial"/>
      <family val="2"/>
    </font>
    <font>
      <sz val="14"/>
      <name val="Arial"/>
      <family val="2"/>
    </font>
    <font>
      <b/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0" fillId="0" borderId="0" xfId="0" applyFill="1"/>
    <xf numFmtId="0" fontId="3" fillId="2" borderId="0" xfId="0" applyFont="1" applyFill="1"/>
    <xf numFmtId="0" fontId="4" fillId="3" borderId="1" xfId="0" applyFont="1" applyFill="1" applyBorder="1" applyAlignment="1" applyProtection="1">
      <alignment horizontal="center"/>
    </xf>
    <xf numFmtId="0" fontId="3" fillId="0" borderId="0" xfId="0" applyFont="1"/>
    <xf numFmtId="13" fontId="3" fillId="0" borderId="0" xfId="0" applyNumberFormat="1" applyFont="1"/>
    <xf numFmtId="0" fontId="1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Protection="1"/>
    <xf numFmtId="0" fontId="0" fillId="0" borderId="0" xfId="0" applyProtection="1"/>
    <xf numFmtId="0" fontId="4" fillId="0" borderId="5" xfId="0" applyFont="1" applyBorder="1" applyProtection="1"/>
    <xf numFmtId="0" fontId="0" fillId="0" borderId="1" xfId="0" applyBorder="1" applyProtection="1"/>
    <xf numFmtId="0" fontId="5" fillId="0" borderId="0" xfId="0" applyFont="1" applyAlignment="1" applyProtection="1">
      <alignment horizontal="left" indent="2"/>
    </xf>
    <xf numFmtId="0" fontId="11" fillId="0" borderId="0" xfId="0" applyFont="1" applyProtection="1"/>
    <xf numFmtId="164" fontId="4" fillId="0" borderId="0" xfId="0" applyNumberFormat="1" applyFont="1" applyAlignment="1" applyProtection="1">
      <alignment horizontal="center"/>
    </xf>
    <xf numFmtId="164" fontId="4" fillId="0" borderId="0" xfId="0" applyNumberFormat="1" applyFont="1" applyProtection="1"/>
    <xf numFmtId="0" fontId="0" fillId="0" borderId="3" xfId="0" applyBorder="1" applyProtection="1"/>
    <xf numFmtId="0" fontId="4" fillId="0" borderId="2" xfId="0" applyFont="1" applyBorder="1" applyAlignment="1" applyProtection="1">
      <alignment horizontal="center"/>
    </xf>
    <xf numFmtId="0" fontId="10" fillId="0" borderId="0" xfId="0" applyFont="1" applyAlignment="1" applyProtection="1">
      <alignment horizontal="left" vertical="center"/>
    </xf>
    <xf numFmtId="0" fontId="6" fillId="0" borderId="0" xfId="0" applyFont="1" applyProtection="1"/>
    <xf numFmtId="0" fontId="9" fillId="0" borderId="0" xfId="0" applyFont="1" applyProtection="1"/>
    <xf numFmtId="0" fontId="3" fillId="0" borderId="4" xfId="0" applyFont="1" applyBorder="1" applyProtection="1"/>
    <xf numFmtId="0" fontId="4" fillId="0" borderId="6" xfId="0" applyFont="1" applyBorder="1" applyProtection="1"/>
    <xf numFmtId="1" fontId="8" fillId="0" borderId="5" xfId="0" applyNumberFormat="1" applyFont="1" applyBorder="1" applyAlignment="1" applyProtection="1">
      <alignment horizontal="center"/>
    </xf>
    <xf numFmtId="164" fontId="11" fillId="0" borderId="0" xfId="0" applyNumberFormat="1" applyFont="1" applyProtection="1"/>
    <xf numFmtId="0" fontId="7" fillId="0" borderId="0" xfId="0" applyFont="1" applyProtection="1"/>
    <xf numFmtId="2" fontId="4" fillId="0" borderId="5" xfId="0" applyNumberFormat="1" applyFont="1" applyBorder="1" applyAlignment="1" applyProtection="1">
      <alignment horizontal="center"/>
    </xf>
    <xf numFmtId="0" fontId="3" fillId="0" borderId="0" xfId="0" quotePrefix="1" applyFont="1" applyProtection="1"/>
    <xf numFmtId="0" fontId="8" fillId="0" borderId="5" xfId="0" applyFont="1" applyBorder="1" applyAlignment="1" applyProtection="1">
      <alignment horizontal="center"/>
    </xf>
    <xf numFmtId="0" fontId="8" fillId="0" borderId="0" xfId="0" applyFont="1" applyProtection="1"/>
    <xf numFmtId="0" fontId="3" fillId="0" borderId="0" xfId="0" applyFont="1" applyProtection="1"/>
    <xf numFmtId="0" fontId="4" fillId="2" borderId="7" xfId="0" applyFont="1" applyFill="1" applyBorder="1" applyAlignment="1" applyProtection="1">
      <alignment horizontal="center"/>
      <protection locked="0"/>
    </xf>
    <xf numFmtId="1" fontId="4" fillId="2" borderId="7" xfId="0" applyNumberFormat="1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 wrapText="1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Protection="1">
      <protection locked="0"/>
    </xf>
    <xf numFmtId="0" fontId="3" fillId="0" borderId="5" xfId="0" applyFont="1" applyBorder="1" applyProtection="1">
      <protection locked="0"/>
    </xf>
    <xf numFmtId="0" fontId="11" fillId="0" borderId="0" xfId="0" applyNumberFormat="1" applyFont="1" applyAlignment="1" applyProtection="1">
      <alignment horizontal="center"/>
    </xf>
    <xf numFmtId="0" fontId="11" fillId="0" borderId="0" xfId="0" applyNumberFormat="1" applyFont="1" applyProtection="1"/>
    <xf numFmtId="0" fontId="11" fillId="0" borderId="0" xfId="0" applyFont="1" applyAlignment="1" applyProtection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numFmt numFmtId="18" formatCode="#\ ??/??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93"/>
  <sheetViews>
    <sheetView workbookViewId="0">
      <selection activeCell="E61" sqref="E61"/>
    </sheetView>
  </sheetViews>
  <sheetFormatPr baseColWidth="10" defaultColWidth="8.83203125" defaultRowHeight="13" x14ac:dyDescent="0.15"/>
  <cols>
    <col min="1" max="1" width="10.5" bestFit="1" customWidth="1"/>
    <col min="2" max="2" width="16.33203125" bestFit="1" customWidth="1"/>
    <col min="3" max="3" width="1.6640625" customWidth="1"/>
    <col min="4" max="4" width="10.5" bestFit="1" customWidth="1"/>
    <col min="5" max="5" width="16.5" bestFit="1" customWidth="1"/>
    <col min="6" max="6" width="1.83203125" customWidth="1"/>
    <col min="7" max="7" width="10.5" bestFit="1" customWidth="1"/>
    <col min="8" max="8" width="11.33203125" bestFit="1" customWidth="1"/>
  </cols>
  <sheetData>
    <row r="1" spans="1:11" ht="16" x14ac:dyDescent="0.2">
      <c r="E1" s="7" t="s">
        <v>3</v>
      </c>
    </row>
    <row r="2" spans="1:11" ht="16" x14ac:dyDescent="0.2">
      <c r="A2" s="2">
        <v>80</v>
      </c>
      <c r="B2" s="1" t="s">
        <v>0</v>
      </c>
      <c r="D2" s="2">
        <v>60</v>
      </c>
      <c r="E2" s="1" t="s">
        <v>0</v>
      </c>
    </row>
    <row r="3" spans="1:11" x14ac:dyDescent="0.15">
      <c r="A3" s="4" t="s">
        <v>2</v>
      </c>
      <c r="B3" s="4" t="s">
        <v>1</v>
      </c>
      <c r="D3" s="4" t="s">
        <v>2</v>
      </c>
      <c r="E3" s="4" t="s">
        <v>1</v>
      </c>
      <c r="G3" s="4"/>
      <c r="H3" s="4"/>
    </row>
    <row r="4" spans="1:11" x14ac:dyDescent="0.15">
      <c r="A4" s="5">
        <v>401</v>
      </c>
      <c r="B4" s="6">
        <v>6</v>
      </c>
      <c r="C4" s="3"/>
      <c r="D4" s="5">
        <v>301</v>
      </c>
      <c r="E4" s="6">
        <v>6</v>
      </c>
      <c r="F4" s="3"/>
      <c r="G4" s="6"/>
      <c r="H4" s="6"/>
      <c r="K4">
        <f>D4+2</f>
        <v>303</v>
      </c>
    </row>
    <row r="5" spans="1:11" x14ac:dyDescent="0.15">
      <c r="A5" s="6">
        <v>561</v>
      </c>
      <c r="B5" s="6">
        <f>B4+2</f>
        <v>8</v>
      </c>
      <c r="C5" s="3"/>
      <c r="D5" s="6">
        <v>421</v>
      </c>
      <c r="E5" s="6">
        <f>E4+2</f>
        <v>8</v>
      </c>
      <c r="F5" s="3"/>
      <c r="G5" s="6"/>
      <c r="H5" s="6"/>
      <c r="K5">
        <f t="shared" ref="K5:K68" si="0">D5+2</f>
        <v>423</v>
      </c>
    </row>
    <row r="6" spans="1:11" x14ac:dyDescent="0.15">
      <c r="A6" s="6">
        <v>721</v>
      </c>
      <c r="B6" s="6">
        <f>B5+2</f>
        <v>10</v>
      </c>
      <c r="C6" s="3"/>
      <c r="D6" s="6">
        <v>541</v>
      </c>
      <c r="E6" s="6">
        <f>E5+2</f>
        <v>10</v>
      </c>
      <c r="F6" s="3"/>
      <c r="G6" s="6"/>
      <c r="H6" s="6"/>
      <c r="K6">
        <f t="shared" si="0"/>
        <v>543</v>
      </c>
    </row>
    <row r="7" spans="1:11" x14ac:dyDescent="0.15">
      <c r="A7" s="5">
        <v>881</v>
      </c>
      <c r="B7" s="6">
        <f t="shared" ref="B7:B70" si="1">B6+2</f>
        <v>12</v>
      </c>
      <c r="C7" s="3"/>
      <c r="D7" s="6">
        <v>661</v>
      </c>
      <c r="E7" s="6">
        <f t="shared" ref="E7:E70" si="2">E6+2</f>
        <v>12</v>
      </c>
      <c r="F7" s="3"/>
      <c r="G7" s="6"/>
      <c r="H7" s="6"/>
      <c r="K7">
        <f t="shared" si="0"/>
        <v>663</v>
      </c>
    </row>
    <row r="8" spans="1:11" x14ac:dyDescent="0.15">
      <c r="A8" s="6">
        <v>1041</v>
      </c>
      <c r="B8" s="6">
        <f t="shared" si="1"/>
        <v>14</v>
      </c>
      <c r="C8" s="3"/>
      <c r="D8" s="6">
        <v>781</v>
      </c>
      <c r="E8" s="6">
        <f t="shared" si="2"/>
        <v>14</v>
      </c>
      <c r="F8" s="3"/>
      <c r="G8" s="6"/>
      <c r="H8" s="6"/>
      <c r="K8">
        <f t="shared" si="0"/>
        <v>783</v>
      </c>
    </row>
    <row r="9" spans="1:11" x14ac:dyDescent="0.15">
      <c r="A9" s="6">
        <v>1201</v>
      </c>
      <c r="B9" s="6">
        <f t="shared" si="1"/>
        <v>16</v>
      </c>
      <c r="C9" s="3"/>
      <c r="D9" s="6">
        <v>901</v>
      </c>
      <c r="E9" s="6">
        <f t="shared" si="2"/>
        <v>16</v>
      </c>
      <c r="F9" s="3"/>
      <c r="G9" s="6"/>
      <c r="H9" s="6"/>
      <c r="K9">
        <f t="shared" si="0"/>
        <v>903</v>
      </c>
    </row>
    <row r="10" spans="1:11" x14ac:dyDescent="0.15">
      <c r="A10" s="5">
        <v>1361</v>
      </c>
      <c r="B10" s="6">
        <f t="shared" si="1"/>
        <v>18</v>
      </c>
      <c r="C10" s="3"/>
      <c r="D10" s="6">
        <v>1021</v>
      </c>
      <c r="E10" s="6">
        <f t="shared" si="2"/>
        <v>18</v>
      </c>
      <c r="F10" s="3"/>
      <c r="G10" s="6"/>
      <c r="H10" s="6"/>
      <c r="K10">
        <f t="shared" si="0"/>
        <v>1023</v>
      </c>
    </row>
    <row r="11" spans="1:11" x14ac:dyDescent="0.15">
      <c r="A11" s="6">
        <v>1521</v>
      </c>
      <c r="B11" s="6">
        <f t="shared" si="1"/>
        <v>20</v>
      </c>
      <c r="C11" s="3"/>
      <c r="D11" s="6">
        <v>1141</v>
      </c>
      <c r="E11" s="6">
        <f t="shared" si="2"/>
        <v>20</v>
      </c>
      <c r="F11" s="3"/>
      <c r="G11" s="6"/>
      <c r="H11" s="6"/>
      <c r="K11">
        <f t="shared" si="0"/>
        <v>1143</v>
      </c>
    </row>
    <row r="12" spans="1:11" x14ac:dyDescent="0.15">
      <c r="A12" s="6">
        <v>1681</v>
      </c>
      <c r="B12" s="6">
        <f t="shared" si="1"/>
        <v>22</v>
      </c>
      <c r="C12" s="3"/>
      <c r="D12" s="6">
        <v>1261</v>
      </c>
      <c r="E12" s="6">
        <f t="shared" si="2"/>
        <v>22</v>
      </c>
      <c r="F12" s="3"/>
      <c r="G12" s="6"/>
      <c r="H12" s="6"/>
      <c r="K12">
        <f t="shared" si="0"/>
        <v>1263</v>
      </c>
    </row>
    <row r="13" spans="1:11" x14ac:dyDescent="0.15">
      <c r="A13" s="5">
        <v>1841</v>
      </c>
      <c r="B13" s="6">
        <f t="shared" si="1"/>
        <v>24</v>
      </c>
      <c r="C13" s="3"/>
      <c r="D13" s="6">
        <v>1381</v>
      </c>
      <c r="E13" s="6">
        <f t="shared" si="2"/>
        <v>24</v>
      </c>
      <c r="F13" s="3"/>
      <c r="G13" s="6"/>
      <c r="H13" s="6"/>
      <c r="K13">
        <f t="shared" si="0"/>
        <v>1383</v>
      </c>
    </row>
    <row r="14" spans="1:11" x14ac:dyDescent="0.15">
      <c r="A14" s="6">
        <v>2001</v>
      </c>
      <c r="B14" s="6">
        <f t="shared" si="1"/>
        <v>26</v>
      </c>
      <c r="C14" s="3"/>
      <c r="D14" s="6">
        <v>1501</v>
      </c>
      <c r="E14" s="6">
        <f t="shared" si="2"/>
        <v>26</v>
      </c>
      <c r="F14" s="3"/>
      <c r="G14" s="6"/>
      <c r="H14" s="6"/>
      <c r="K14">
        <f t="shared" si="0"/>
        <v>1503</v>
      </c>
    </row>
    <row r="15" spans="1:11" x14ac:dyDescent="0.15">
      <c r="A15" s="6">
        <v>2161</v>
      </c>
      <c r="B15" s="6">
        <f t="shared" si="1"/>
        <v>28</v>
      </c>
      <c r="C15" s="3"/>
      <c r="D15" s="6">
        <v>1621</v>
      </c>
      <c r="E15" s="6">
        <f t="shared" si="2"/>
        <v>28</v>
      </c>
      <c r="F15" s="3"/>
      <c r="G15" s="6"/>
      <c r="H15" s="6"/>
      <c r="K15">
        <f t="shared" si="0"/>
        <v>1623</v>
      </c>
    </row>
    <row r="16" spans="1:11" x14ac:dyDescent="0.15">
      <c r="A16" s="5">
        <v>2321</v>
      </c>
      <c r="B16" s="6">
        <f t="shared" si="1"/>
        <v>30</v>
      </c>
      <c r="C16" s="3"/>
      <c r="D16" s="6">
        <v>1741</v>
      </c>
      <c r="E16" s="6">
        <f t="shared" si="2"/>
        <v>30</v>
      </c>
      <c r="F16" s="3"/>
      <c r="G16" s="6"/>
      <c r="H16" s="6"/>
      <c r="K16">
        <f t="shared" si="0"/>
        <v>1743</v>
      </c>
    </row>
    <row r="17" spans="1:11" x14ac:dyDescent="0.15">
      <c r="A17" s="6">
        <v>2481</v>
      </c>
      <c r="B17" s="6">
        <f t="shared" si="1"/>
        <v>32</v>
      </c>
      <c r="C17" s="3"/>
      <c r="D17" s="6">
        <v>1861</v>
      </c>
      <c r="E17" s="6">
        <f t="shared" si="2"/>
        <v>32</v>
      </c>
      <c r="F17" s="3"/>
      <c r="G17" s="6"/>
      <c r="H17" s="6"/>
      <c r="K17">
        <f t="shared" si="0"/>
        <v>1863</v>
      </c>
    </row>
    <row r="18" spans="1:11" x14ac:dyDescent="0.15">
      <c r="A18" s="6">
        <v>2641</v>
      </c>
      <c r="B18" s="6">
        <f t="shared" si="1"/>
        <v>34</v>
      </c>
      <c r="C18" s="3"/>
      <c r="D18" s="6">
        <v>1981</v>
      </c>
      <c r="E18" s="6">
        <f t="shared" si="2"/>
        <v>34</v>
      </c>
      <c r="F18" s="3"/>
      <c r="G18" s="6"/>
      <c r="H18" s="6"/>
      <c r="K18">
        <f t="shared" si="0"/>
        <v>1983</v>
      </c>
    </row>
    <row r="19" spans="1:11" x14ac:dyDescent="0.15">
      <c r="A19" s="5">
        <v>2801</v>
      </c>
      <c r="B19" s="6">
        <f t="shared" si="1"/>
        <v>36</v>
      </c>
      <c r="C19" s="3"/>
      <c r="D19" s="6">
        <v>2101</v>
      </c>
      <c r="E19" s="6">
        <f t="shared" si="2"/>
        <v>36</v>
      </c>
      <c r="F19" s="3"/>
      <c r="G19" s="6"/>
      <c r="H19" s="6"/>
      <c r="K19">
        <f t="shared" si="0"/>
        <v>2103</v>
      </c>
    </row>
    <row r="20" spans="1:11" x14ac:dyDescent="0.15">
      <c r="A20" s="6">
        <v>2961</v>
      </c>
      <c r="B20" s="6">
        <f t="shared" si="1"/>
        <v>38</v>
      </c>
      <c r="C20" s="3"/>
      <c r="D20" s="6">
        <v>2221</v>
      </c>
      <c r="E20" s="6">
        <f t="shared" si="2"/>
        <v>38</v>
      </c>
      <c r="F20" s="3"/>
      <c r="G20" s="6"/>
      <c r="H20" s="6"/>
      <c r="K20">
        <f t="shared" si="0"/>
        <v>2223</v>
      </c>
    </row>
    <row r="21" spans="1:11" x14ac:dyDescent="0.15">
      <c r="A21" s="6">
        <v>3121</v>
      </c>
      <c r="B21" s="6">
        <f t="shared" si="1"/>
        <v>40</v>
      </c>
      <c r="C21" s="3"/>
      <c r="D21" s="6">
        <v>2341</v>
      </c>
      <c r="E21" s="6">
        <f t="shared" si="2"/>
        <v>40</v>
      </c>
      <c r="F21" s="3"/>
      <c r="G21" s="6"/>
      <c r="H21" s="6"/>
      <c r="K21">
        <f t="shared" si="0"/>
        <v>2343</v>
      </c>
    </row>
    <row r="22" spans="1:11" x14ac:dyDescent="0.15">
      <c r="A22" s="5">
        <v>3281</v>
      </c>
      <c r="B22" s="6">
        <f t="shared" si="1"/>
        <v>42</v>
      </c>
      <c r="C22" s="3"/>
      <c r="D22" s="6">
        <v>2461</v>
      </c>
      <c r="E22" s="6">
        <f t="shared" si="2"/>
        <v>42</v>
      </c>
      <c r="F22" s="3"/>
      <c r="G22" s="6"/>
      <c r="H22" s="6"/>
      <c r="K22">
        <f t="shared" si="0"/>
        <v>2463</v>
      </c>
    </row>
    <row r="23" spans="1:11" x14ac:dyDescent="0.15">
      <c r="A23" s="6">
        <v>3441</v>
      </c>
      <c r="B23" s="6">
        <f t="shared" si="1"/>
        <v>44</v>
      </c>
      <c r="C23" s="3"/>
      <c r="D23" s="6">
        <v>2581</v>
      </c>
      <c r="E23" s="6">
        <f t="shared" si="2"/>
        <v>44</v>
      </c>
      <c r="F23" s="3"/>
      <c r="G23" s="6"/>
      <c r="H23" s="6"/>
      <c r="K23">
        <f t="shared" si="0"/>
        <v>2583</v>
      </c>
    </row>
    <row r="24" spans="1:11" x14ac:dyDescent="0.15">
      <c r="A24" s="6">
        <v>3601</v>
      </c>
      <c r="B24" s="6">
        <f t="shared" si="1"/>
        <v>46</v>
      </c>
      <c r="C24" s="3"/>
      <c r="D24" s="6">
        <v>2701</v>
      </c>
      <c r="E24" s="6">
        <f t="shared" si="2"/>
        <v>46</v>
      </c>
      <c r="F24" s="3"/>
      <c r="G24" s="3"/>
      <c r="H24" s="3"/>
      <c r="K24">
        <f t="shared" si="0"/>
        <v>2703</v>
      </c>
    </row>
    <row r="25" spans="1:11" x14ac:dyDescent="0.15">
      <c r="A25" s="5">
        <v>3761</v>
      </c>
      <c r="B25" s="6">
        <f t="shared" si="1"/>
        <v>48</v>
      </c>
      <c r="C25" s="3"/>
      <c r="D25" s="6">
        <v>2821</v>
      </c>
      <c r="E25" s="6">
        <f t="shared" si="2"/>
        <v>48</v>
      </c>
      <c r="F25" s="3"/>
      <c r="G25" s="3"/>
      <c r="H25" s="3"/>
      <c r="K25">
        <f t="shared" si="0"/>
        <v>2823</v>
      </c>
    </row>
    <row r="26" spans="1:11" x14ac:dyDescent="0.15">
      <c r="A26" s="6">
        <v>3921</v>
      </c>
      <c r="B26" s="6">
        <f t="shared" si="1"/>
        <v>50</v>
      </c>
      <c r="C26" s="3"/>
      <c r="D26" s="6">
        <v>2941</v>
      </c>
      <c r="E26" s="6">
        <f t="shared" si="2"/>
        <v>50</v>
      </c>
      <c r="F26" s="3"/>
      <c r="G26" s="3"/>
      <c r="H26" s="3"/>
      <c r="K26">
        <f t="shared" si="0"/>
        <v>2943</v>
      </c>
    </row>
    <row r="27" spans="1:11" x14ac:dyDescent="0.15">
      <c r="A27" s="6">
        <v>4081</v>
      </c>
      <c r="B27" s="6">
        <f t="shared" si="1"/>
        <v>52</v>
      </c>
      <c r="C27" s="3"/>
      <c r="D27" s="6">
        <v>3061</v>
      </c>
      <c r="E27" s="6">
        <f t="shared" si="2"/>
        <v>52</v>
      </c>
      <c r="F27" s="3"/>
      <c r="G27" s="3"/>
      <c r="H27" s="3"/>
      <c r="K27">
        <f t="shared" si="0"/>
        <v>3063</v>
      </c>
    </row>
    <row r="28" spans="1:11" x14ac:dyDescent="0.15">
      <c r="A28" s="5">
        <v>4241</v>
      </c>
      <c r="B28" s="6">
        <f t="shared" si="1"/>
        <v>54</v>
      </c>
      <c r="C28" s="3"/>
      <c r="D28" s="6">
        <v>3181</v>
      </c>
      <c r="E28" s="6">
        <f t="shared" si="2"/>
        <v>54</v>
      </c>
      <c r="F28" s="3"/>
      <c r="G28" s="3"/>
      <c r="H28" s="3"/>
      <c r="K28">
        <f t="shared" si="0"/>
        <v>3183</v>
      </c>
    </row>
    <row r="29" spans="1:11" x14ac:dyDescent="0.15">
      <c r="A29" s="6">
        <v>4401</v>
      </c>
      <c r="B29" s="6">
        <f t="shared" si="1"/>
        <v>56</v>
      </c>
      <c r="C29" s="3"/>
      <c r="D29" s="6">
        <v>3301</v>
      </c>
      <c r="E29" s="6">
        <f t="shared" si="2"/>
        <v>56</v>
      </c>
      <c r="F29" s="3"/>
      <c r="G29" s="3"/>
      <c r="H29" s="3"/>
      <c r="K29">
        <f t="shared" si="0"/>
        <v>3303</v>
      </c>
    </row>
    <row r="30" spans="1:11" x14ac:dyDescent="0.15">
      <c r="A30" s="6">
        <v>4561</v>
      </c>
      <c r="B30" s="6">
        <f t="shared" si="1"/>
        <v>58</v>
      </c>
      <c r="C30" s="3"/>
      <c r="D30" s="6">
        <v>3421</v>
      </c>
      <c r="E30" s="6">
        <f t="shared" si="2"/>
        <v>58</v>
      </c>
      <c r="F30" s="3"/>
      <c r="G30" s="3"/>
      <c r="H30" s="3"/>
      <c r="K30">
        <f t="shared" si="0"/>
        <v>3423</v>
      </c>
    </row>
    <row r="31" spans="1:11" x14ac:dyDescent="0.15">
      <c r="A31" s="5">
        <v>4721</v>
      </c>
      <c r="B31" s="6">
        <f t="shared" si="1"/>
        <v>60</v>
      </c>
      <c r="C31" s="3"/>
      <c r="D31" s="6">
        <v>3541</v>
      </c>
      <c r="E31" s="6">
        <f t="shared" si="2"/>
        <v>60</v>
      </c>
      <c r="F31" s="3"/>
      <c r="G31" s="3"/>
      <c r="H31" s="3"/>
      <c r="K31">
        <f t="shared" si="0"/>
        <v>3543</v>
      </c>
    </row>
    <row r="32" spans="1:11" x14ac:dyDescent="0.15">
      <c r="A32" s="6">
        <v>4881</v>
      </c>
      <c r="B32" s="6">
        <f t="shared" si="1"/>
        <v>62</v>
      </c>
      <c r="C32" s="3"/>
      <c r="D32" s="6">
        <v>3661</v>
      </c>
      <c r="E32" s="6">
        <f t="shared" si="2"/>
        <v>62</v>
      </c>
      <c r="F32" s="3"/>
      <c r="G32" s="3"/>
      <c r="H32" s="3"/>
      <c r="K32">
        <f t="shared" si="0"/>
        <v>3663</v>
      </c>
    </row>
    <row r="33" spans="1:11" x14ac:dyDescent="0.15">
      <c r="A33" s="6">
        <v>5041</v>
      </c>
      <c r="B33" s="6">
        <f t="shared" si="1"/>
        <v>64</v>
      </c>
      <c r="C33" s="3"/>
      <c r="D33" s="6">
        <v>3781</v>
      </c>
      <c r="E33" s="6">
        <f t="shared" si="2"/>
        <v>64</v>
      </c>
      <c r="F33" s="3"/>
      <c r="G33" s="3"/>
      <c r="H33" s="3"/>
      <c r="K33">
        <f t="shared" si="0"/>
        <v>3783</v>
      </c>
    </row>
    <row r="34" spans="1:11" x14ac:dyDescent="0.15">
      <c r="A34" s="5">
        <v>5201</v>
      </c>
      <c r="B34" s="6">
        <f t="shared" si="1"/>
        <v>66</v>
      </c>
      <c r="C34" s="3"/>
      <c r="D34" s="6">
        <v>3901</v>
      </c>
      <c r="E34" s="6">
        <f t="shared" si="2"/>
        <v>66</v>
      </c>
      <c r="F34" s="3"/>
      <c r="G34" s="3"/>
      <c r="H34" s="3"/>
      <c r="K34">
        <f t="shared" si="0"/>
        <v>3903</v>
      </c>
    </row>
    <row r="35" spans="1:11" x14ac:dyDescent="0.15">
      <c r="A35" s="6">
        <v>5361</v>
      </c>
      <c r="B35" s="6">
        <f t="shared" si="1"/>
        <v>68</v>
      </c>
      <c r="C35" s="3"/>
      <c r="D35" s="6">
        <v>4021</v>
      </c>
      <c r="E35" s="6">
        <f t="shared" si="2"/>
        <v>68</v>
      </c>
      <c r="F35" s="3"/>
      <c r="G35" s="3"/>
      <c r="H35" s="3"/>
      <c r="K35">
        <f t="shared" si="0"/>
        <v>4023</v>
      </c>
    </row>
    <row r="36" spans="1:11" x14ac:dyDescent="0.15">
      <c r="A36" s="6">
        <v>5521</v>
      </c>
      <c r="B36" s="6">
        <f t="shared" si="1"/>
        <v>70</v>
      </c>
      <c r="C36" s="3"/>
      <c r="D36" s="6">
        <v>4141</v>
      </c>
      <c r="E36" s="6">
        <f t="shared" si="2"/>
        <v>70</v>
      </c>
      <c r="F36" s="3"/>
      <c r="G36" s="3"/>
      <c r="H36" s="3"/>
      <c r="K36">
        <f t="shared" si="0"/>
        <v>4143</v>
      </c>
    </row>
    <row r="37" spans="1:11" x14ac:dyDescent="0.15">
      <c r="A37" s="5">
        <v>5681</v>
      </c>
      <c r="B37" s="6">
        <f t="shared" si="1"/>
        <v>72</v>
      </c>
      <c r="C37" s="3"/>
      <c r="D37" s="6">
        <v>4261</v>
      </c>
      <c r="E37" s="6">
        <f t="shared" si="2"/>
        <v>72</v>
      </c>
      <c r="F37" s="3"/>
      <c r="G37" s="3"/>
      <c r="H37" s="3"/>
      <c r="K37">
        <f t="shared" si="0"/>
        <v>4263</v>
      </c>
    </row>
    <row r="38" spans="1:11" x14ac:dyDescent="0.15">
      <c r="A38" s="6">
        <v>5841</v>
      </c>
      <c r="B38" s="6">
        <f t="shared" si="1"/>
        <v>74</v>
      </c>
      <c r="C38" s="3"/>
      <c r="D38" s="6">
        <v>4381</v>
      </c>
      <c r="E38" s="6">
        <f t="shared" si="2"/>
        <v>74</v>
      </c>
      <c r="F38" s="3"/>
      <c r="G38" s="3"/>
      <c r="H38" s="3"/>
      <c r="K38">
        <f t="shared" si="0"/>
        <v>4383</v>
      </c>
    </row>
    <row r="39" spans="1:11" x14ac:dyDescent="0.15">
      <c r="A39" s="6">
        <v>6001</v>
      </c>
      <c r="B39" s="6">
        <f t="shared" si="1"/>
        <v>76</v>
      </c>
      <c r="C39" s="3"/>
      <c r="D39" s="6">
        <v>4501</v>
      </c>
      <c r="E39" s="6">
        <f t="shared" si="2"/>
        <v>76</v>
      </c>
      <c r="F39" s="3"/>
      <c r="G39" s="3"/>
      <c r="H39" s="3"/>
      <c r="K39">
        <f t="shared" si="0"/>
        <v>4503</v>
      </c>
    </row>
    <row r="40" spans="1:11" x14ac:dyDescent="0.15">
      <c r="A40" s="5">
        <v>6161</v>
      </c>
      <c r="B40" s="6">
        <f t="shared" si="1"/>
        <v>78</v>
      </c>
      <c r="C40" s="3"/>
      <c r="D40" s="6">
        <v>4621</v>
      </c>
      <c r="E40" s="6">
        <f t="shared" si="2"/>
        <v>78</v>
      </c>
      <c r="F40" s="3"/>
      <c r="G40" s="3"/>
      <c r="H40" s="3"/>
      <c r="K40">
        <f t="shared" si="0"/>
        <v>4623</v>
      </c>
    </row>
    <row r="41" spans="1:11" x14ac:dyDescent="0.15">
      <c r="A41" s="6">
        <v>6321</v>
      </c>
      <c r="B41" s="6">
        <f t="shared" si="1"/>
        <v>80</v>
      </c>
      <c r="C41" s="3"/>
      <c r="D41" s="6">
        <v>4741</v>
      </c>
      <c r="E41" s="6">
        <f t="shared" si="2"/>
        <v>80</v>
      </c>
      <c r="F41" s="3"/>
      <c r="G41" s="3"/>
      <c r="H41" s="3"/>
      <c r="K41">
        <f t="shared" si="0"/>
        <v>4743</v>
      </c>
    </row>
    <row r="42" spans="1:11" x14ac:dyDescent="0.15">
      <c r="A42" s="6">
        <v>6481</v>
      </c>
      <c r="B42" s="6">
        <f t="shared" si="1"/>
        <v>82</v>
      </c>
      <c r="C42" s="3"/>
      <c r="D42" s="6">
        <v>4861</v>
      </c>
      <c r="E42" s="6">
        <f t="shared" si="2"/>
        <v>82</v>
      </c>
      <c r="F42" s="3"/>
      <c r="G42" s="3"/>
      <c r="H42" s="3"/>
      <c r="K42">
        <f t="shared" si="0"/>
        <v>4863</v>
      </c>
    </row>
    <row r="43" spans="1:11" x14ac:dyDescent="0.15">
      <c r="A43" s="5">
        <v>6641</v>
      </c>
      <c r="B43" s="6">
        <f t="shared" si="1"/>
        <v>84</v>
      </c>
      <c r="C43" s="3"/>
      <c r="D43" s="6">
        <v>4981</v>
      </c>
      <c r="E43" s="6">
        <f t="shared" si="2"/>
        <v>84</v>
      </c>
      <c r="F43" s="3"/>
      <c r="G43" s="3"/>
      <c r="H43" s="3"/>
      <c r="K43">
        <f t="shared" si="0"/>
        <v>4983</v>
      </c>
    </row>
    <row r="44" spans="1:11" x14ac:dyDescent="0.15">
      <c r="A44" s="6">
        <v>6801</v>
      </c>
      <c r="B44" s="6">
        <f t="shared" si="1"/>
        <v>86</v>
      </c>
      <c r="C44" s="3"/>
      <c r="D44" s="6">
        <v>5101</v>
      </c>
      <c r="E44" s="6">
        <f t="shared" si="2"/>
        <v>86</v>
      </c>
      <c r="F44" s="3"/>
      <c r="G44" s="3"/>
      <c r="H44" s="3"/>
      <c r="K44">
        <f t="shared" si="0"/>
        <v>5103</v>
      </c>
    </row>
    <row r="45" spans="1:11" x14ac:dyDescent="0.15">
      <c r="A45" s="6">
        <v>6961</v>
      </c>
      <c r="B45" s="6">
        <f t="shared" si="1"/>
        <v>88</v>
      </c>
      <c r="C45" s="3"/>
      <c r="D45" s="6">
        <v>5221</v>
      </c>
      <c r="E45" s="6">
        <f t="shared" si="2"/>
        <v>88</v>
      </c>
      <c r="F45" s="3"/>
      <c r="G45" s="3"/>
      <c r="H45" s="3"/>
      <c r="K45">
        <f t="shared" si="0"/>
        <v>5223</v>
      </c>
    </row>
    <row r="46" spans="1:11" x14ac:dyDescent="0.15">
      <c r="A46" s="5">
        <v>7121</v>
      </c>
      <c r="B46" s="6">
        <f t="shared" si="1"/>
        <v>90</v>
      </c>
      <c r="C46" s="3"/>
      <c r="D46" s="6">
        <v>5341</v>
      </c>
      <c r="E46" s="6">
        <f t="shared" si="2"/>
        <v>90</v>
      </c>
      <c r="F46" s="3"/>
      <c r="G46" s="3"/>
      <c r="H46" s="3"/>
      <c r="K46">
        <f t="shared" si="0"/>
        <v>5343</v>
      </c>
    </row>
    <row r="47" spans="1:11" x14ac:dyDescent="0.15">
      <c r="A47" s="6">
        <v>7281</v>
      </c>
      <c r="B47" s="6">
        <f t="shared" si="1"/>
        <v>92</v>
      </c>
      <c r="C47" s="3"/>
      <c r="D47" s="6">
        <v>5461</v>
      </c>
      <c r="E47" s="6">
        <f t="shared" si="2"/>
        <v>92</v>
      </c>
      <c r="F47" s="3"/>
      <c r="G47" s="3"/>
      <c r="H47" s="3"/>
      <c r="K47">
        <f t="shared" si="0"/>
        <v>5463</v>
      </c>
    </row>
    <row r="48" spans="1:11" x14ac:dyDescent="0.15">
      <c r="A48" s="6">
        <v>7441</v>
      </c>
      <c r="B48" s="6">
        <f t="shared" si="1"/>
        <v>94</v>
      </c>
      <c r="C48" s="3"/>
      <c r="D48" s="6">
        <v>5581</v>
      </c>
      <c r="E48" s="6">
        <f t="shared" si="2"/>
        <v>94</v>
      </c>
      <c r="F48" s="3"/>
      <c r="G48" s="3"/>
      <c r="H48" s="3"/>
      <c r="K48">
        <f t="shared" si="0"/>
        <v>5583</v>
      </c>
    </row>
    <row r="49" spans="1:11" x14ac:dyDescent="0.15">
      <c r="A49" s="5">
        <v>7601</v>
      </c>
      <c r="B49" s="6">
        <f t="shared" si="1"/>
        <v>96</v>
      </c>
      <c r="C49" s="3"/>
      <c r="D49" s="6">
        <v>5701</v>
      </c>
      <c r="E49" s="6">
        <f t="shared" si="2"/>
        <v>96</v>
      </c>
      <c r="F49" s="3"/>
      <c r="G49" s="3"/>
      <c r="H49" s="3"/>
      <c r="K49">
        <f t="shared" si="0"/>
        <v>5703</v>
      </c>
    </row>
    <row r="50" spans="1:11" x14ac:dyDescent="0.15">
      <c r="A50" s="6">
        <v>7761</v>
      </c>
      <c r="B50" s="6">
        <f t="shared" si="1"/>
        <v>98</v>
      </c>
      <c r="C50" s="3"/>
      <c r="D50" s="6">
        <v>5821</v>
      </c>
      <c r="E50" s="6">
        <f t="shared" si="2"/>
        <v>98</v>
      </c>
      <c r="F50" s="3"/>
      <c r="G50" s="3"/>
      <c r="H50" s="3"/>
      <c r="K50">
        <f t="shared" si="0"/>
        <v>5823</v>
      </c>
    </row>
    <row r="51" spans="1:11" x14ac:dyDescent="0.15">
      <c r="A51" s="6">
        <v>7921</v>
      </c>
      <c r="B51" s="6">
        <f t="shared" si="1"/>
        <v>100</v>
      </c>
      <c r="C51" s="3"/>
      <c r="D51" s="6">
        <v>5941</v>
      </c>
      <c r="E51" s="6">
        <f t="shared" si="2"/>
        <v>100</v>
      </c>
      <c r="F51" s="3"/>
      <c r="G51" s="3"/>
      <c r="H51" s="3"/>
      <c r="K51">
        <f t="shared" si="0"/>
        <v>5943</v>
      </c>
    </row>
    <row r="52" spans="1:11" x14ac:dyDescent="0.15">
      <c r="A52" s="5">
        <v>8081</v>
      </c>
      <c r="B52" s="6">
        <f t="shared" si="1"/>
        <v>102</v>
      </c>
      <c r="C52" s="3"/>
      <c r="D52" s="6">
        <v>6061</v>
      </c>
      <c r="E52" s="6">
        <f t="shared" si="2"/>
        <v>102</v>
      </c>
      <c r="F52" s="3"/>
      <c r="G52" s="3"/>
      <c r="H52" s="3"/>
      <c r="K52">
        <f t="shared" si="0"/>
        <v>6063</v>
      </c>
    </row>
    <row r="53" spans="1:11" x14ac:dyDescent="0.15">
      <c r="A53" s="6">
        <v>8241</v>
      </c>
      <c r="B53" s="6">
        <f t="shared" si="1"/>
        <v>104</v>
      </c>
      <c r="C53" s="3"/>
      <c r="D53" s="6">
        <v>6181</v>
      </c>
      <c r="E53" s="6">
        <f t="shared" si="2"/>
        <v>104</v>
      </c>
      <c r="F53" s="3"/>
      <c r="G53" s="3"/>
      <c r="H53" s="3"/>
      <c r="K53">
        <f t="shared" si="0"/>
        <v>6183</v>
      </c>
    </row>
    <row r="54" spans="1:11" x14ac:dyDescent="0.15">
      <c r="A54" s="6">
        <v>8401</v>
      </c>
      <c r="B54" s="6">
        <f t="shared" si="1"/>
        <v>106</v>
      </c>
      <c r="C54" s="3"/>
      <c r="D54" s="6">
        <v>6301</v>
      </c>
      <c r="E54" s="6">
        <f t="shared" si="2"/>
        <v>106</v>
      </c>
      <c r="F54" s="3"/>
      <c r="G54" s="3"/>
      <c r="H54" s="3"/>
      <c r="K54">
        <f t="shared" si="0"/>
        <v>6303</v>
      </c>
    </row>
    <row r="55" spans="1:11" x14ac:dyDescent="0.15">
      <c r="A55" s="5">
        <v>8561</v>
      </c>
      <c r="B55" s="6">
        <f t="shared" si="1"/>
        <v>108</v>
      </c>
      <c r="C55" s="3"/>
      <c r="D55" s="6">
        <v>6421</v>
      </c>
      <c r="E55" s="6">
        <f t="shared" si="2"/>
        <v>108</v>
      </c>
      <c r="F55" s="3"/>
      <c r="G55" s="3"/>
      <c r="H55" s="3"/>
      <c r="K55">
        <f t="shared" si="0"/>
        <v>6423</v>
      </c>
    </row>
    <row r="56" spans="1:11" x14ac:dyDescent="0.15">
      <c r="A56" s="6">
        <v>8721</v>
      </c>
      <c r="B56" s="6">
        <f t="shared" si="1"/>
        <v>110</v>
      </c>
      <c r="C56" s="3"/>
      <c r="D56" s="6">
        <v>6541</v>
      </c>
      <c r="E56" s="6">
        <f t="shared" si="2"/>
        <v>110</v>
      </c>
      <c r="F56" s="3"/>
      <c r="G56" s="3"/>
      <c r="H56" s="3"/>
      <c r="K56">
        <f t="shared" si="0"/>
        <v>6543</v>
      </c>
    </row>
    <row r="57" spans="1:11" x14ac:dyDescent="0.15">
      <c r="A57" s="6">
        <v>8881</v>
      </c>
      <c r="B57" s="6">
        <f t="shared" si="1"/>
        <v>112</v>
      </c>
      <c r="C57" s="3"/>
      <c r="D57" s="6">
        <v>6661</v>
      </c>
      <c r="E57" s="6">
        <f t="shared" si="2"/>
        <v>112</v>
      </c>
      <c r="F57" s="3"/>
      <c r="G57" s="3"/>
      <c r="H57" s="3"/>
      <c r="K57">
        <f t="shared" si="0"/>
        <v>6663</v>
      </c>
    </row>
    <row r="58" spans="1:11" x14ac:dyDescent="0.15">
      <c r="A58" s="5">
        <v>9041</v>
      </c>
      <c r="B58" s="6">
        <f t="shared" si="1"/>
        <v>114</v>
      </c>
      <c r="C58" s="3"/>
      <c r="D58" s="6">
        <v>6781</v>
      </c>
      <c r="E58" s="6">
        <f t="shared" si="2"/>
        <v>114</v>
      </c>
      <c r="F58" s="3"/>
      <c r="G58" s="3"/>
      <c r="H58" s="3"/>
      <c r="K58">
        <f t="shared" si="0"/>
        <v>6783</v>
      </c>
    </row>
    <row r="59" spans="1:11" x14ac:dyDescent="0.15">
      <c r="A59" s="6">
        <v>9201</v>
      </c>
      <c r="B59" s="6">
        <f t="shared" si="1"/>
        <v>116</v>
      </c>
      <c r="C59" s="3"/>
      <c r="D59" s="6">
        <v>6901</v>
      </c>
      <c r="E59" s="6">
        <f t="shared" si="2"/>
        <v>116</v>
      </c>
      <c r="F59" s="3"/>
      <c r="G59" s="3"/>
      <c r="H59" s="3"/>
      <c r="K59">
        <f t="shared" si="0"/>
        <v>6903</v>
      </c>
    </row>
    <row r="60" spans="1:11" x14ac:dyDescent="0.15">
      <c r="A60" s="6">
        <v>9361</v>
      </c>
      <c r="B60" s="6">
        <f t="shared" si="1"/>
        <v>118</v>
      </c>
      <c r="C60" s="3"/>
      <c r="D60" s="6">
        <v>7021</v>
      </c>
      <c r="E60" s="6">
        <f t="shared" si="2"/>
        <v>118</v>
      </c>
      <c r="F60" s="3"/>
      <c r="G60" s="3"/>
      <c r="H60" s="3"/>
      <c r="K60">
        <f t="shared" si="0"/>
        <v>7023</v>
      </c>
    </row>
    <row r="61" spans="1:11" x14ac:dyDescent="0.15">
      <c r="A61" s="5">
        <v>9521</v>
      </c>
      <c r="B61" s="6">
        <f t="shared" si="1"/>
        <v>120</v>
      </c>
      <c r="C61" s="3"/>
      <c r="D61" s="6">
        <v>7141</v>
      </c>
      <c r="E61" s="6">
        <f t="shared" si="2"/>
        <v>120</v>
      </c>
      <c r="F61" s="3"/>
      <c r="G61" s="3"/>
      <c r="H61" s="3"/>
      <c r="K61">
        <f t="shared" si="0"/>
        <v>7143</v>
      </c>
    </row>
    <row r="62" spans="1:11" x14ac:dyDescent="0.15">
      <c r="A62" s="6">
        <v>9681</v>
      </c>
      <c r="B62" s="6">
        <f t="shared" si="1"/>
        <v>122</v>
      </c>
      <c r="C62" s="3"/>
      <c r="D62" s="6">
        <v>7261</v>
      </c>
      <c r="E62" s="6">
        <f t="shared" si="2"/>
        <v>122</v>
      </c>
      <c r="F62" s="3"/>
      <c r="G62" s="3"/>
      <c r="H62" s="3"/>
      <c r="K62">
        <f t="shared" si="0"/>
        <v>7263</v>
      </c>
    </row>
    <row r="63" spans="1:11" x14ac:dyDescent="0.15">
      <c r="A63" s="6">
        <v>9841</v>
      </c>
      <c r="B63" s="6">
        <f t="shared" si="1"/>
        <v>124</v>
      </c>
      <c r="C63" s="3"/>
      <c r="D63" s="6">
        <v>7381</v>
      </c>
      <c r="E63" s="6">
        <f t="shared" si="2"/>
        <v>124</v>
      </c>
      <c r="F63" s="3"/>
      <c r="G63" s="3"/>
      <c r="H63" s="3"/>
      <c r="K63">
        <f t="shared" si="0"/>
        <v>7383</v>
      </c>
    </row>
    <row r="64" spans="1:11" x14ac:dyDescent="0.15">
      <c r="A64" s="5">
        <v>10001</v>
      </c>
      <c r="B64" s="6">
        <f t="shared" si="1"/>
        <v>126</v>
      </c>
      <c r="C64" s="3"/>
      <c r="D64" s="6">
        <v>7501</v>
      </c>
      <c r="E64" s="6">
        <f t="shared" si="2"/>
        <v>126</v>
      </c>
      <c r="F64" s="3"/>
      <c r="G64" s="3"/>
      <c r="H64" s="3"/>
      <c r="K64">
        <f t="shared" si="0"/>
        <v>7503</v>
      </c>
    </row>
    <row r="65" spans="1:11" x14ac:dyDescent="0.15">
      <c r="A65" s="6">
        <v>10161</v>
      </c>
      <c r="B65" s="6">
        <f t="shared" si="1"/>
        <v>128</v>
      </c>
      <c r="C65" s="3"/>
      <c r="D65" s="6">
        <v>7621</v>
      </c>
      <c r="E65" s="6">
        <f t="shared" si="2"/>
        <v>128</v>
      </c>
      <c r="F65" s="3"/>
      <c r="G65" s="3"/>
      <c r="H65" s="3"/>
      <c r="K65">
        <f t="shared" si="0"/>
        <v>7623</v>
      </c>
    </row>
    <row r="66" spans="1:11" x14ac:dyDescent="0.15">
      <c r="A66" s="6">
        <v>10321</v>
      </c>
      <c r="B66" s="6">
        <f t="shared" si="1"/>
        <v>130</v>
      </c>
      <c r="C66" s="3"/>
      <c r="D66" s="6">
        <v>7741</v>
      </c>
      <c r="E66" s="6">
        <f t="shared" si="2"/>
        <v>130</v>
      </c>
      <c r="F66" s="3"/>
      <c r="G66" s="3"/>
      <c r="H66" s="3"/>
      <c r="K66">
        <f t="shared" si="0"/>
        <v>7743</v>
      </c>
    </row>
    <row r="67" spans="1:11" x14ac:dyDescent="0.15">
      <c r="A67" s="5">
        <v>10491</v>
      </c>
      <c r="B67" s="6">
        <f t="shared" si="1"/>
        <v>132</v>
      </c>
      <c r="C67" s="3"/>
      <c r="D67" s="6">
        <v>7861</v>
      </c>
      <c r="E67" s="6">
        <f t="shared" si="2"/>
        <v>132</v>
      </c>
      <c r="F67" s="3"/>
      <c r="G67" s="3"/>
      <c r="H67" s="3"/>
      <c r="K67">
        <f t="shared" si="0"/>
        <v>7863</v>
      </c>
    </row>
    <row r="68" spans="1:11" x14ac:dyDescent="0.15">
      <c r="A68" s="6">
        <v>10651</v>
      </c>
      <c r="B68" s="6">
        <f t="shared" si="1"/>
        <v>134</v>
      </c>
      <c r="C68" s="3"/>
      <c r="D68" s="6">
        <v>7981</v>
      </c>
      <c r="E68" s="6">
        <f t="shared" si="2"/>
        <v>134</v>
      </c>
      <c r="F68" s="3"/>
      <c r="G68" s="3"/>
      <c r="H68" s="3"/>
      <c r="K68">
        <f t="shared" si="0"/>
        <v>7983</v>
      </c>
    </row>
    <row r="69" spans="1:11" x14ac:dyDescent="0.15">
      <c r="A69" s="6">
        <v>10811</v>
      </c>
      <c r="B69" s="6">
        <f t="shared" si="1"/>
        <v>136</v>
      </c>
      <c r="C69" s="3"/>
      <c r="D69" s="6">
        <v>8101</v>
      </c>
      <c r="E69" s="6">
        <f t="shared" si="2"/>
        <v>136</v>
      </c>
      <c r="F69" s="3"/>
      <c r="G69" s="3"/>
      <c r="H69" s="3"/>
      <c r="K69">
        <f t="shared" ref="K69:K93" si="3">D69+2</f>
        <v>8103</v>
      </c>
    </row>
    <row r="70" spans="1:11" x14ac:dyDescent="0.15">
      <c r="A70" s="6">
        <v>10971</v>
      </c>
      <c r="B70" s="6">
        <f t="shared" si="1"/>
        <v>138</v>
      </c>
      <c r="C70" s="3"/>
      <c r="D70" s="6">
        <v>8221</v>
      </c>
      <c r="E70" s="6">
        <f t="shared" si="2"/>
        <v>138</v>
      </c>
      <c r="F70" s="3"/>
      <c r="G70" s="3"/>
      <c r="H70" s="3"/>
      <c r="K70">
        <f t="shared" si="3"/>
        <v>8223</v>
      </c>
    </row>
    <row r="71" spans="1:11" x14ac:dyDescent="0.15">
      <c r="A71" s="6">
        <v>11131</v>
      </c>
      <c r="B71" s="6">
        <f t="shared" ref="B71:B93" si="4">B70+2</f>
        <v>140</v>
      </c>
      <c r="C71" s="3"/>
      <c r="D71" s="6">
        <v>8341</v>
      </c>
      <c r="E71" s="6">
        <f t="shared" ref="E71:E93" si="5">E70+2</f>
        <v>140</v>
      </c>
      <c r="F71" s="3"/>
      <c r="G71" s="3"/>
      <c r="H71" s="3"/>
      <c r="K71">
        <f t="shared" si="3"/>
        <v>8343</v>
      </c>
    </row>
    <row r="72" spans="1:11" x14ac:dyDescent="0.15">
      <c r="A72" s="6">
        <v>11291</v>
      </c>
      <c r="B72" s="6">
        <f t="shared" si="4"/>
        <v>142</v>
      </c>
      <c r="C72" s="3"/>
      <c r="D72" s="6">
        <v>8461</v>
      </c>
      <c r="E72" s="6">
        <f t="shared" si="5"/>
        <v>142</v>
      </c>
      <c r="F72" s="3"/>
      <c r="G72" s="3"/>
      <c r="H72" s="3"/>
      <c r="K72">
        <f t="shared" si="3"/>
        <v>8463</v>
      </c>
    </row>
    <row r="73" spans="1:11" x14ac:dyDescent="0.15">
      <c r="A73" s="6">
        <v>11451</v>
      </c>
      <c r="B73" s="6">
        <f t="shared" si="4"/>
        <v>144</v>
      </c>
      <c r="C73" s="3"/>
      <c r="D73" s="6">
        <v>8581</v>
      </c>
      <c r="E73" s="6">
        <f t="shared" si="5"/>
        <v>144</v>
      </c>
      <c r="F73" s="3"/>
      <c r="G73" s="3"/>
      <c r="H73" s="3"/>
      <c r="K73">
        <f t="shared" si="3"/>
        <v>8583</v>
      </c>
    </row>
    <row r="74" spans="1:11" x14ac:dyDescent="0.15">
      <c r="A74" s="6">
        <v>11611</v>
      </c>
      <c r="B74" s="6">
        <f t="shared" si="4"/>
        <v>146</v>
      </c>
      <c r="C74" s="3"/>
      <c r="D74" s="6">
        <v>8701</v>
      </c>
      <c r="E74" s="6">
        <f t="shared" si="5"/>
        <v>146</v>
      </c>
      <c r="F74" s="3"/>
      <c r="G74" s="3"/>
      <c r="H74" s="3"/>
      <c r="K74">
        <f t="shared" si="3"/>
        <v>8703</v>
      </c>
    </row>
    <row r="75" spans="1:11" x14ac:dyDescent="0.15">
      <c r="A75" s="6">
        <v>11771</v>
      </c>
      <c r="B75" s="6">
        <f t="shared" si="4"/>
        <v>148</v>
      </c>
      <c r="C75" s="3"/>
      <c r="D75" s="6">
        <v>8821</v>
      </c>
      <c r="E75" s="6">
        <f t="shared" si="5"/>
        <v>148</v>
      </c>
      <c r="F75" s="3"/>
      <c r="G75" s="3"/>
      <c r="H75" s="3"/>
      <c r="K75">
        <f t="shared" si="3"/>
        <v>8823</v>
      </c>
    </row>
    <row r="76" spans="1:11" x14ac:dyDescent="0.15">
      <c r="A76" s="6">
        <v>11931</v>
      </c>
      <c r="B76" s="6">
        <f t="shared" si="4"/>
        <v>150</v>
      </c>
      <c r="C76" s="3"/>
      <c r="D76" s="6">
        <v>8941</v>
      </c>
      <c r="E76" s="6">
        <f t="shared" si="5"/>
        <v>150</v>
      </c>
      <c r="F76" s="3"/>
      <c r="G76" s="3"/>
      <c r="H76" s="3"/>
      <c r="K76">
        <f t="shared" si="3"/>
        <v>8943</v>
      </c>
    </row>
    <row r="77" spans="1:11" x14ac:dyDescent="0.15">
      <c r="A77" s="6">
        <v>12091</v>
      </c>
      <c r="B77" s="6">
        <f t="shared" si="4"/>
        <v>152</v>
      </c>
      <c r="C77" s="3"/>
      <c r="D77" s="6">
        <v>9061</v>
      </c>
      <c r="E77" s="6">
        <f t="shared" si="5"/>
        <v>152</v>
      </c>
      <c r="F77" s="3"/>
      <c r="G77" s="3"/>
      <c r="H77" s="3"/>
      <c r="K77">
        <f t="shared" si="3"/>
        <v>9063</v>
      </c>
    </row>
    <row r="78" spans="1:11" x14ac:dyDescent="0.15">
      <c r="A78" s="6">
        <v>12251</v>
      </c>
      <c r="B78" s="6">
        <f t="shared" si="4"/>
        <v>154</v>
      </c>
      <c r="C78" s="3"/>
      <c r="D78" s="6">
        <v>9181</v>
      </c>
      <c r="E78" s="6">
        <f t="shared" si="5"/>
        <v>154</v>
      </c>
      <c r="F78" s="3"/>
      <c r="G78" s="3"/>
      <c r="H78" s="3"/>
      <c r="K78">
        <f t="shared" si="3"/>
        <v>9183</v>
      </c>
    </row>
    <row r="79" spans="1:11" x14ac:dyDescent="0.15">
      <c r="A79" s="6">
        <v>12411</v>
      </c>
      <c r="B79" s="6">
        <f t="shared" si="4"/>
        <v>156</v>
      </c>
      <c r="C79" s="3"/>
      <c r="D79" s="6">
        <v>9301</v>
      </c>
      <c r="E79" s="6">
        <f t="shared" si="5"/>
        <v>156</v>
      </c>
      <c r="F79" s="3"/>
      <c r="G79" s="3"/>
      <c r="H79" s="3"/>
      <c r="K79">
        <f t="shared" si="3"/>
        <v>9303</v>
      </c>
    </row>
    <row r="80" spans="1:11" x14ac:dyDescent="0.15">
      <c r="A80" s="6">
        <v>12571</v>
      </c>
      <c r="B80" s="6">
        <f t="shared" si="4"/>
        <v>158</v>
      </c>
      <c r="C80" s="3"/>
      <c r="D80" s="6">
        <v>9421</v>
      </c>
      <c r="E80" s="6">
        <f t="shared" si="5"/>
        <v>158</v>
      </c>
      <c r="F80" s="3"/>
      <c r="G80" s="3"/>
      <c r="H80" s="3"/>
      <c r="K80">
        <f t="shared" si="3"/>
        <v>9423</v>
      </c>
    </row>
    <row r="81" spans="1:11" x14ac:dyDescent="0.15">
      <c r="A81" s="6">
        <v>12731</v>
      </c>
      <c r="B81" s="6">
        <f t="shared" si="4"/>
        <v>160</v>
      </c>
      <c r="C81" s="3"/>
      <c r="D81" s="6">
        <v>9541</v>
      </c>
      <c r="E81" s="6">
        <f t="shared" si="5"/>
        <v>160</v>
      </c>
      <c r="F81" s="3"/>
      <c r="G81" s="3"/>
      <c r="H81" s="3"/>
      <c r="K81">
        <f t="shared" si="3"/>
        <v>9543</v>
      </c>
    </row>
    <row r="82" spans="1:11" x14ac:dyDescent="0.15">
      <c r="A82" s="6">
        <v>12891</v>
      </c>
      <c r="B82" s="6">
        <f t="shared" si="4"/>
        <v>162</v>
      </c>
      <c r="C82" s="3"/>
      <c r="D82" s="6">
        <v>9661</v>
      </c>
      <c r="E82" s="6">
        <f t="shared" si="5"/>
        <v>162</v>
      </c>
      <c r="F82" s="3"/>
      <c r="G82" s="3"/>
      <c r="H82" s="3"/>
      <c r="K82">
        <f t="shared" si="3"/>
        <v>9663</v>
      </c>
    </row>
    <row r="83" spans="1:11" x14ac:dyDescent="0.15">
      <c r="A83" s="6">
        <v>13051</v>
      </c>
      <c r="B83" s="6">
        <f t="shared" si="4"/>
        <v>164</v>
      </c>
      <c r="C83" s="3"/>
      <c r="D83" s="6">
        <v>9781</v>
      </c>
      <c r="E83" s="6">
        <f t="shared" si="5"/>
        <v>164</v>
      </c>
      <c r="F83" s="3"/>
      <c r="G83" s="3"/>
      <c r="H83" s="3"/>
      <c r="K83">
        <f t="shared" si="3"/>
        <v>9783</v>
      </c>
    </row>
    <row r="84" spans="1:11" x14ac:dyDescent="0.15">
      <c r="A84" s="6">
        <v>13211</v>
      </c>
      <c r="B84" s="6">
        <f t="shared" si="4"/>
        <v>166</v>
      </c>
      <c r="C84" s="3"/>
      <c r="D84" s="6">
        <v>9901</v>
      </c>
      <c r="E84" s="6">
        <f t="shared" si="5"/>
        <v>166</v>
      </c>
      <c r="F84" s="3"/>
      <c r="G84" s="3"/>
      <c r="H84" s="3"/>
      <c r="K84">
        <f t="shared" si="3"/>
        <v>9903</v>
      </c>
    </row>
    <row r="85" spans="1:11" x14ac:dyDescent="0.15">
      <c r="A85" s="6">
        <v>13371</v>
      </c>
      <c r="B85" s="6">
        <f t="shared" si="4"/>
        <v>168</v>
      </c>
      <c r="C85" s="3"/>
      <c r="D85" s="6">
        <v>10021</v>
      </c>
      <c r="E85" s="6">
        <f t="shared" si="5"/>
        <v>168</v>
      </c>
      <c r="F85" s="3"/>
      <c r="G85" s="3"/>
      <c r="H85" s="3"/>
      <c r="K85">
        <f t="shared" si="3"/>
        <v>10023</v>
      </c>
    </row>
    <row r="86" spans="1:11" x14ac:dyDescent="0.15">
      <c r="A86" s="6">
        <v>13531</v>
      </c>
      <c r="B86" s="6">
        <f t="shared" si="4"/>
        <v>170</v>
      </c>
      <c r="C86" s="3"/>
      <c r="D86" s="6">
        <v>10141</v>
      </c>
      <c r="E86" s="6">
        <f t="shared" si="5"/>
        <v>170</v>
      </c>
      <c r="F86" s="3"/>
      <c r="G86" s="3"/>
      <c r="H86" s="3"/>
      <c r="K86">
        <f t="shared" si="3"/>
        <v>10143</v>
      </c>
    </row>
    <row r="87" spans="1:11" x14ac:dyDescent="0.15">
      <c r="A87" s="6">
        <v>13691</v>
      </c>
      <c r="B87" s="6">
        <f t="shared" si="4"/>
        <v>172</v>
      </c>
      <c r="D87" s="6">
        <v>10261</v>
      </c>
      <c r="E87" s="6">
        <f t="shared" si="5"/>
        <v>172</v>
      </c>
      <c r="K87">
        <f t="shared" si="3"/>
        <v>10263</v>
      </c>
    </row>
    <row r="88" spans="1:11" x14ac:dyDescent="0.15">
      <c r="A88" s="6">
        <v>13851</v>
      </c>
      <c r="B88" s="6">
        <f t="shared" si="4"/>
        <v>174</v>
      </c>
      <c r="D88" s="6">
        <v>10381</v>
      </c>
      <c r="E88" s="6">
        <f t="shared" si="5"/>
        <v>174</v>
      </c>
      <c r="K88">
        <f t="shared" si="3"/>
        <v>10383</v>
      </c>
    </row>
    <row r="89" spans="1:11" x14ac:dyDescent="0.15">
      <c r="A89" s="6">
        <v>14011</v>
      </c>
      <c r="B89" s="6">
        <f t="shared" si="4"/>
        <v>176</v>
      </c>
      <c r="D89" s="6">
        <v>10501</v>
      </c>
      <c r="E89" s="6">
        <f t="shared" si="5"/>
        <v>176</v>
      </c>
      <c r="K89">
        <f t="shared" si="3"/>
        <v>10503</v>
      </c>
    </row>
    <row r="90" spans="1:11" x14ac:dyDescent="0.15">
      <c r="A90" s="6">
        <v>14171</v>
      </c>
      <c r="B90" s="6">
        <f t="shared" si="4"/>
        <v>178</v>
      </c>
      <c r="D90" s="6">
        <v>10621</v>
      </c>
      <c r="E90" s="6">
        <f t="shared" si="5"/>
        <v>178</v>
      </c>
      <c r="K90">
        <f t="shared" si="3"/>
        <v>10623</v>
      </c>
    </row>
    <row r="91" spans="1:11" x14ac:dyDescent="0.15">
      <c r="A91" s="6">
        <v>14331</v>
      </c>
      <c r="B91" s="6">
        <f t="shared" si="4"/>
        <v>180</v>
      </c>
      <c r="D91" s="6">
        <v>10741</v>
      </c>
      <c r="E91" s="6">
        <f t="shared" si="5"/>
        <v>180</v>
      </c>
      <c r="K91">
        <f t="shared" si="3"/>
        <v>10743</v>
      </c>
    </row>
    <row r="92" spans="1:11" x14ac:dyDescent="0.15">
      <c r="A92" s="5">
        <v>14491</v>
      </c>
      <c r="B92" s="6">
        <f t="shared" si="4"/>
        <v>182</v>
      </c>
      <c r="D92" s="6">
        <v>10861</v>
      </c>
      <c r="E92" s="6">
        <f t="shared" si="5"/>
        <v>182</v>
      </c>
      <c r="K92">
        <f t="shared" si="3"/>
        <v>10863</v>
      </c>
    </row>
    <row r="93" spans="1:11" x14ac:dyDescent="0.15">
      <c r="A93" s="5">
        <v>14651</v>
      </c>
      <c r="B93" s="6">
        <f t="shared" si="4"/>
        <v>184</v>
      </c>
      <c r="D93" s="6">
        <v>10981</v>
      </c>
      <c r="E93" s="6">
        <f t="shared" si="5"/>
        <v>184</v>
      </c>
      <c r="K93">
        <f t="shared" si="3"/>
        <v>10983</v>
      </c>
    </row>
  </sheetData>
  <phoneticPr fontId="0" type="noConversion"/>
  <pageMargins left="0.75" right="0.75" top="0.14000000000000001" bottom="0.05" header="0.12" footer="0.0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K27"/>
  <sheetViews>
    <sheetView workbookViewId="0">
      <selection activeCell="A46" sqref="A46"/>
    </sheetView>
  </sheetViews>
  <sheetFormatPr baseColWidth="10" defaultColWidth="8.83203125" defaultRowHeight="13" x14ac:dyDescent="0.15"/>
  <cols>
    <col min="1" max="1" width="18.6640625" customWidth="1"/>
    <col min="4" max="4" width="17.33203125" bestFit="1" customWidth="1"/>
    <col min="5" max="5" width="18.6640625" bestFit="1" customWidth="1"/>
    <col min="6" max="6" width="19" customWidth="1"/>
    <col min="7" max="7" width="18.5" bestFit="1" customWidth="1"/>
  </cols>
  <sheetData>
    <row r="1" spans="1:7" x14ac:dyDescent="0.15">
      <c r="A1" t="s">
        <v>2</v>
      </c>
      <c r="B1" t="s">
        <v>4</v>
      </c>
      <c r="C1" t="s">
        <v>5</v>
      </c>
      <c r="D1" t="s">
        <v>6</v>
      </c>
      <c r="E1" t="s">
        <v>7</v>
      </c>
      <c r="F1" t="s">
        <v>8</v>
      </c>
    </row>
    <row r="2" spans="1:7" x14ac:dyDescent="0.15">
      <c r="B2">
        <v>2191</v>
      </c>
      <c r="C2">
        <v>0</v>
      </c>
    </row>
    <row r="3" spans="1:7" x14ac:dyDescent="0.15">
      <c r="A3" s="8"/>
      <c r="B3" s="8">
        <v>3840</v>
      </c>
      <c r="C3">
        <v>70</v>
      </c>
      <c r="D3" s="8">
        <v>60</v>
      </c>
      <c r="E3" s="8">
        <v>100</v>
      </c>
      <c r="F3" s="9">
        <v>4</v>
      </c>
    </row>
    <row r="4" spans="1:7" x14ac:dyDescent="0.15">
      <c r="A4" s="8"/>
      <c r="B4" s="8">
        <v>5090</v>
      </c>
      <c r="C4">
        <v>128</v>
      </c>
      <c r="D4" s="8">
        <v>60</v>
      </c>
      <c r="E4" s="8">
        <v>120</v>
      </c>
      <c r="F4" s="9">
        <v>5</v>
      </c>
    </row>
    <row r="5" spans="1:7" x14ac:dyDescent="0.15">
      <c r="A5" s="8"/>
      <c r="B5" s="8">
        <v>5100</v>
      </c>
      <c r="C5">
        <v>170</v>
      </c>
      <c r="D5" s="8">
        <v>60</v>
      </c>
      <c r="E5" s="8">
        <v>120</v>
      </c>
      <c r="F5" s="9">
        <v>5</v>
      </c>
    </row>
    <row r="6" spans="1:7" x14ac:dyDescent="0.15">
      <c r="A6" s="8"/>
      <c r="B6" s="8">
        <v>5200</v>
      </c>
      <c r="C6">
        <v>140</v>
      </c>
      <c r="D6" s="8"/>
      <c r="E6" s="8"/>
      <c r="F6" s="9"/>
    </row>
    <row r="7" spans="1:7" x14ac:dyDescent="0.15">
      <c r="A7" s="8"/>
      <c r="B7" s="10">
        <v>5400</v>
      </c>
      <c r="C7">
        <v>140</v>
      </c>
      <c r="D7" s="8">
        <v>60</v>
      </c>
      <c r="E7" s="8">
        <v>120</v>
      </c>
      <c r="F7" s="9">
        <v>5</v>
      </c>
    </row>
    <row r="8" spans="1:7" x14ac:dyDescent="0.15">
      <c r="A8" s="8"/>
      <c r="B8" s="10">
        <v>5600</v>
      </c>
      <c r="C8">
        <v>150</v>
      </c>
      <c r="D8" s="8">
        <v>60</v>
      </c>
      <c r="E8" s="8">
        <v>120</v>
      </c>
      <c r="F8" s="8">
        <v>5</v>
      </c>
    </row>
    <row r="9" spans="1:7" x14ac:dyDescent="0.15">
      <c r="A9" s="8"/>
      <c r="B9" s="8">
        <v>6101</v>
      </c>
      <c r="C9">
        <v>0</v>
      </c>
      <c r="D9" s="8">
        <v>80</v>
      </c>
      <c r="E9" s="8">
        <v>140</v>
      </c>
      <c r="F9" s="9">
        <v>6</v>
      </c>
    </row>
    <row r="10" spans="1:7" x14ac:dyDescent="0.15">
      <c r="A10" s="8"/>
      <c r="B10" s="8">
        <v>6120</v>
      </c>
      <c r="C10">
        <v>80</v>
      </c>
      <c r="D10" s="8">
        <v>80</v>
      </c>
      <c r="E10" s="8">
        <v>160</v>
      </c>
      <c r="F10" s="9">
        <v>7</v>
      </c>
    </row>
    <row r="11" spans="1:7" x14ac:dyDescent="0.15">
      <c r="A11" s="8"/>
      <c r="B11" s="8">
        <v>6130</v>
      </c>
      <c r="C11">
        <v>0</v>
      </c>
    </row>
    <row r="12" spans="1:7" x14ac:dyDescent="0.15">
      <c r="A12" s="8"/>
      <c r="B12" s="8">
        <v>6140</v>
      </c>
      <c r="C12">
        <v>0</v>
      </c>
    </row>
    <row r="13" spans="1:7" x14ac:dyDescent="0.15">
      <c r="A13" s="8"/>
      <c r="B13" s="8">
        <v>6150</v>
      </c>
      <c r="C13">
        <v>105</v>
      </c>
    </row>
    <row r="14" spans="1:7" x14ac:dyDescent="0.15">
      <c r="A14" s="8"/>
      <c r="B14" s="8">
        <v>6160</v>
      </c>
      <c r="C14">
        <v>80</v>
      </c>
    </row>
    <row r="15" spans="1:7" x14ac:dyDescent="0.15">
      <c r="A15" s="8"/>
      <c r="B15" s="8">
        <v>6243</v>
      </c>
      <c r="C15">
        <v>0</v>
      </c>
    </row>
    <row r="16" spans="1:7" x14ac:dyDescent="0.15">
      <c r="A16" t="s">
        <v>12</v>
      </c>
      <c r="G16" t="s">
        <v>25</v>
      </c>
    </row>
    <row r="17" spans="1:11" x14ac:dyDescent="0.15">
      <c r="A17" t="s">
        <v>14</v>
      </c>
      <c r="G17" t="s">
        <v>10</v>
      </c>
      <c r="H17" t="s">
        <v>11</v>
      </c>
    </row>
    <row r="18" spans="1:11" x14ac:dyDescent="0.15">
      <c r="G18" t="s">
        <v>9</v>
      </c>
    </row>
    <row r="20" spans="1:11" x14ac:dyDescent="0.15">
      <c r="A20" t="s">
        <v>15</v>
      </c>
      <c r="G20" s="48" t="s">
        <v>37</v>
      </c>
      <c r="H20" s="48"/>
    </row>
    <row r="21" spans="1:11" x14ac:dyDescent="0.15">
      <c r="A21" t="s">
        <v>20</v>
      </c>
      <c r="B21">
        <f>VLOOKUP(C21,B2:C15,2,FALSE)</f>
        <v>150</v>
      </c>
      <c r="C21">
        <f>IF(Input!B5="Eclipse",5600,IF(Input!B5="Gliderpole Hand &amp; Corded",6130,5100))</f>
        <v>5600</v>
      </c>
      <c r="D21">
        <f>(B26-1)*B27+B26+8</f>
        <v>161</v>
      </c>
      <c r="G21">
        <v>10</v>
      </c>
      <c r="H21" s="12" t="s">
        <v>39</v>
      </c>
      <c r="I21" t="s">
        <v>38</v>
      </c>
      <c r="J21">
        <v>1</v>
      </c>
      <c r="K21" s="12" t="s">
        <v>44</v>
      </c>
    </row>
    <row r="22" spans="1:11" x14ac:dyDescent="0.15">
      <c r="A22" t="s">
        <v>16</v>
      </c>
      <c r="B22">
        <f>IF(Input!B7="P",0.5*(Input!D6-B21),Input!D6-B21)</f>
        <v>1425</v>
      </c>
      <c r="G22">
        <v>0.39370078740157399</v>
      </c>
      <c r="H22" t="s">
        <v>36</v>
      </c>
      <c r="I22" t="s">
        <v>40</v>
      </c>
      <c r="J22">
        <v>3.9370080000000002E-2</v>
      </c>
      <c r="K22" s="12" t="s">
        <v>36</v>
      </c>
    </row>
    <row r="23" spans="1:11" x14ac:dyDescent="0.15">
      <c r="A23" t="s">
        <v>18</v>
      </c>
      <c r="B23">
        <f>VLOOKUP(B22,Data!D4:E93,2,TRUE)+2</f>
        <v>26</v>
      </c>
    </row>
    <row r="24" spans="1:11" x14ac:dyDescent="0.15">
      <c r="A24" t="s">
        <v>19</v>
      </c>
      <c r="B24">
        <f>VLOOKUP(B22,Data!A4:B93,2,TRUE)+2</f>
        <v>20</v>
      </c>
      <c r="G24" s="12" t="s">
        <v>41</v>
      </c>
      <c r="H24" s="12"/>
      <c r="I24" s="12"/>
    </row>
    <row r="25" spans="1:11" x14ac:dyDescent="0.15">
      <c r="G25" s="12" t="s">
        <v>42</v>
      </c>
      <c r="H25" s="13"/>
      <c r="I25" s="12"/>
    </row>
    <row r="26" spans="1:11" x14ac:dyDescent="0.15">
      <c r="A26" t="s">
        <v>17</v>
      </c>
      <c r="B26">
        <f>IF(Input!C8=60,B23,B24)</f>
        <v>20</v>
      </c>
    </row>
    <row r="27" spans="1:11" x14ac:dyDescent="0.15">
      <c r="A27" t="s">
        <v>8</v>
      </c>
      <c r="B27">
        <f>VLOOKUP(Input!C9,E3:F10,2,FALSE)</f>
        <v>7</v>
      </c>
    </row>
  </sheetData>
  <mergeCells count="1">
    <mergeCell ref="G20:H20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F20"/>
  <sheetViews>
    <sheetView showGridLines="0" tabSelected="1" zoomScale="90" zoomScaleNormal="90" workbookViewId="0">
      <selection activeCell="C3" sqref="C3"/>
    </sheetView>
  </sheetViews>
  <sheetFormatPr baseColWidth="10" defaultColWidth="9.1640625" defaultRowHeight="20" x14ac:dyDescent="0.2"/>
  <cols>
    <col min="1" max="1" width="43.5" style="17" customWidth="1"/>
    <col min="2" max="2" width="42.33203125" style="16" customWidth="1"/>
    <col min="3" max="3" width="13.33203125" style="16" customWidth="1"/>
    <col min="4" max="4" width="16.5" style="16" customWidth="1"/>
    <col min="5" max="5" width="16.1640625" style="16" customWidth="1"/>
    <col min="6" max="6" width="30.5" style="17" customWidth="1"/>
    <col min="7" max="16384" width="9.1640625" style="17"/>
  </cols>
  <sheetData>
    <row r="1" spans="1:6" ht="21" thickBot="1" x14ac:dyDescent="0.25">
      <c r="A1" s="14" t="s">
        <v>43</v>
      </c>
      <c r="B1" s="15"/>
      <c r="C1" s="15"/>
      <c r="F1" s="38"/>
    </row>
    <row r="2" spans="1:6" ht="21" thickBot="1" x14ac:dyDescent="0.25">
      <c r="A2" s="14" t="s">
        <v>24</v>
      </c>
      <c r="B2" s="15"/>
      <c r="C2" s="15"/>
      <c r="E2" s="18" t="s">
        <v>29</v>
      </c>
      <c r="F2" s="44"/>
    </row>
    <row r="3" spans="1:6" ht="21" thickBot="1" x14ac:dyDescent="0.25">
      <c r="A3" s="14"/>
      <c r="B3" s="15"/>
      <c r="C3" s="42" t="s">
        <v>38</v>
      </c>
      <c r="E3" s="18" t="s">
        <v>30</v>
      </c>
      <c r="F3" s="44"/>
    </row>
    <row r="4" spans="1:6" x14ac:dyDescent="0.2">
      <c r="A4" s="14"/>
      <c r="B4" s="15"/>
      <c r="C4" s="15"/>
      <c r="F4" s="38"/>
    </row>
    <row r="5" spans="1:6" ht="23" x14ac:dyDescent="0.25">
      <c r="A5" s="19" t="s">
        <v>21</v>
      </c>
      <c r="B5" s="39" t="s">
        <v>35</v>
      </c>
      <c r="C5" s="20"/>
      <c r="F5" s="38"/>
    </row>
    <row r="6" spans="1:6" x14ac:dyDescent="0.2">
      <c r="A6" s="19" t="s">
        <v>31</v>
      </c>
      <c r="B6" s="40">
        <v>3000</v>
      </c>
      <c r="C6" s="16" t="str">
        <f>IF(C3="Metric","mm","inches")</f>
        <v>mm</v>
      </c>
      <c r="D6" s="21">
        <f>IF(C3="Metric",B6,EVEN(B6/Workings!J22))</f>
        <v>3000</v>
      </c>
      <c r="F6" s="38"/>
    </row>
    <row r="7" spans="1:6" x14ac:dyDescent="0.2">
      <c r="A7" s="19" t="s">
        <v>22</v>
      </c>
      <c r="B7" s="39" t="s">
        <v>26</v>
      </c>
      <c r="F7" s="38"/>
    </row>
    <row r="8" spans="1:6" ht="40.5" customHeight="1" x14ac:dyDescent="0.2">
      <c r="A8" s="19" t="s">
        <v>32</v>
      </c>
      <c r="B8" s="41" t="s">
        <v>41</v>
      </c>
      <c r="C8" s="22">
        <f>VALUE(E8)</f>
        <v>80</v>
      </c>
      <c r="E8" s="23" t="str">
        <f>LEFT(B8,2)</f>
        <v>80</v>
      </c>
      <c r="F8" s="38"/>
    </row>
    <row r="9" spans="1:6" x14ac:dyDescent="0.2">
      <c r="B9" s="47" t="str">
        <f>IF(LEFT(B8,1)="8","80 160","60 120")</f>
        <v>80 160</v>
      </c>
      <c r="C9" s="45">
        <f>VALUE(E9)</f>
        <v>160</v>
      </c>
      <c r="D9" s="46"/>
      <c r="E9" s="46" t="str">
        <f>RIGHT(B9,3)</f>
        <v>160</v>
      </c>
      <c r="F9" s="38"/>
    </row>
    <row r="10" spans="1:6" x14ac:dyDescent="0.2">
      <c r="A10" s="24" t="s">
        <v>23</v>
      </c>
      <c r="B10" s="25"/>
      <c r="C10" s="11">
        <f>Workings!B26</f>
        <v>20</v>
      </c>
    </row>
    <row r="11" spans="1:6" x14ac:dyDescent="0.2">
      <c r="A11" s="24" t="s">
        <v>13</v>
      </c>
      <c r="B11" s="25"/>
      <c r="C11" s="11">
        <f>IF(B5="Gliderpole Motorised",Workings!D21+2,Workings!D21)</f>
        <v>161</v>
      </c>
      <c r="D11" s="26" t="str">
        <f>IF(B5="Gliderpole Motorised","* This figure includes 2 extra pockets on the motor side only.","")</f>
        <v/>
      </c>
    </row>
    <row r="12" spans="1:6" ht="21" thickBot="1" x14ac:dyDescent="0.25">
      <c r="A12" s="27"/>
      <c r="E12" s="28"/>
    </row>
    <row r="13" spans="1:6" ht="21" thickBot="1" x14ac:dyDescent="0.25">
      <c r="A13" s="29" t="s">
        <v>27</v>
      </c>
      <c r="B13" s="30"/>
      <c r="C13" s="31">
        <f>IF(C3="Metric",(C10*C9/10+10),(C10*C9/10+10)*Workings!G22)</f>
        <v>330</v>
      </c>
      <c r="D13" s="16" t="str">
        <f>IF(C3="Metric","cm","inches")</f>
        <v>cm</v>
      </c>
    </row>
    <row r="14" spans="1:6" x14ac:dyDescent="0.2">
      <c r="C14" s="32">
        <f>C10*C9/10+10</f>
        <v>330</v>
      </c>
    </row>
    <row r="15" spans="1:6" ht="21" thickBot="1" x14ac:dyDescent="0.25">
      <c r="E15" s="33"/>
    </row>
    <row r="16" spans="1:6" ht="21" thickBot="1" x14ac:dyDescent="0.25">
      <c r="C16" s="34">
        <f>C14/D19</f>
        <v>2.4087591240875912</v>
      </c>
      <c r="D16" s="16" t="s">
        <v>33</v>
      </c>
      <c r="E16" s="35"/>
    </row>
    <row r="17" spans="1:5" ht="21" thickBot="1" x14ac:dyDescent="0.25">
      <c r="C17" s="36">
        <f>ROUNDUP(C16*2,0)/2</f>
        <v>2.5</v>
      </c>
      <c r="D17" s="37" t="s">
        <v>34</v>
      </c>
      <c r="E17" s="35"/>
    </row>
    <row r="18" spans="1:5" ht="21" thickBot="1" x14ac:dyDescent="0.25"/>
    <row r="19" spans="1:5" ht="21" thickBot="1" x14ac:dyDescent="0.25">
      <c r="A19" s="38" t="s">
        <v>28</v>
      </c>
      <c r="B19" s="43">
        <v>137</v>
      </c>
      <c r="C19" s="16" t="str">
        <f>IF(C3="Metric","cm","inches")</f>
        <v>cm</v>
      </c>
      <c r="D19" s="21">
        <f>IF(C3="Metric",B19,B19/Workings!G22)</f>
        <v>137</v>
      </c>
    </row>
    <row r="20" spans="1:5" x14ac:dyDescent="0.2">
      <c r="A20" s="38"/>
    </row>
  </sheetData>
  <sheetProtection sheet="1" selectLockedCells="1"/>
  <phoneticPr fontId="0" type="noConversion"/>
  <conditionalFormatting sqref="B6">
    <cfRule type="expression" dxfId="0" priority="1">
      <formula>IF($C$3="Inches",TRUE,FALSE)</formula>
    </cfRule>
  </conditionalFormatting>
  <dataValidations count="2">
    <dataValidation type="list" allowBlank="1" showInputMessage="1" showErrorMessage="1" sqref="B7" xr:uid="{00000000-0002-0000-0200-000000000000}">
      <formula1>"P,S"</formula1>
    </dataValidation>
    <dataValidation type="list" allowBlank="1" showInputMessage="1" sqref="B5" xr:uid="{00000000-0002-0000-0200-000002000000}">
      <formula1>"Eclipse,Gliderpole Hand &amp; Corded,Gliderpole Motorised"</formula1>
    </dataValidation>
  </dataValidations>
  <pageMargins left="0.75" right="0.75" top="1" bottom="1" header="0.5" footer="0.5"/>
  <pageSetup paperSize="9" orientation="landscape" horizontalDpi="4294967293" verticalDpi="300" r:id="rId1"/>
  <headerFooter alignWithMargins="0"/>
  <ignoredErrors>
    <ignoredError sqref="E8 C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3000000}">
          <x14:formula1>
            <xm:f>Workings!$G$24:$G$25</xm:f>
          </x14:formula1>
          <xm:sqref>B8</xm:sqref>
        </x14:dataValidation>
        <x14:dataValidation type="list" allowBlank="1" showInputMessage="1" showErrorMessage="1" xr:uid="{8DEFF435-84B4-4563-B58E-2BCEC409FA53}">
          <x14:formula1>
            <xm:f>Workings!$I$21:$I$22</xm:f>
          </x14:formula1>
          <xm:sqref>C3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945114E5E95647B9C1BC17702B3E7E" ma:contentTypeVersion="1" ma:contentTypeDescription="Create a new document." ma:contentTypeScope="" ma:versionID="9b4fd4cef8f88e116454980d6c221a17">
  <xsd:schema xmlns:xsd="http://www.w3.org/2001/XMLSchema" xmlns:xs="http://www.w3.org/2001/XMLSchema" xmlns:p="http://schemas.microsoft.com/office/2006/metadata/properties" xmlns:ns3="930a7a10-62e6-485f-a34e-2a222cb017e5" targetNamespace="http://schemas.microsoft.com/office/2006/metadata/properties" ma:root="true" ma:fieldsID="d46a9b9c8ce554f68c8e4fd9ee13cc78" ns3:_="">
    <xsd:import namespace="930a7a10-62e6-485f-a34e-2a222cb017e5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0a7a10-62e6-485f-a34e-2a222cb017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8134CB-C16C-43B2-9818-BCBDE4FB1E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F28ABC-0C39-41F1-88F9-D4044F03C658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930a7a10-62e6-485f-a34e-2a222cb017e5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9D8CB6-9023-4ABC-8C8F-9888CFB665A2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Workings</vt:lpstr>
      <vt:lpstr>Input</vt:lpstr>
    </vt:vector>
  </TitlesOfParts>
  <Company>Silent Gliss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Campbell</dc:creator>
  <cp:lastModifiedBy>Microsoft Office User</cp:lastModifiedBy>
  <cp:lastPrinted>2016-08-24T08:35:08Z</cp:lastPrinted>
  <dcterms:created xsi:type="dcterms:W3CDTF">2006-04-05T09:55:03Z</dcterms:created>
  <dcterms:modified xsi:type="dcterms:W3CDTF">2021-10-08T08:42:45Z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0x01010081945114E5E95647B9C1BC17702B3E7E</vt:lpwstr>
  </property>
</Properties>
</file>